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NR 2021" sheetId="3" r:id="rId1"/>
  </sheets>
  <definedNames>
    <definedName name="_xlnm.Print_Area" localSheetId="0">'NR 2021'!$A$1:$AC$96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1" i="3" l="1"/>
  <c r="V51" i="3" s="1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S24" i="3" l="1"/>
  <c r="G24" i="3"/>
  <c r="Y24" i="3"/>
  <c r="M24" i="3"/>
  <c r="Y52" i="3"/>
  <c r="Y51" i="3"/>
  <c r="Y50" i="3"/>
  <c r="S54" i="3"/>
  <c r="V54" i="3" s="1"/>
  <c r="Y54" i="3" s="1"/>
  <c r="S53" i="3"/>
  <c r="V53" i="3" s="1"/>
  <c r="Y53" i="3" s="1"/>
  <c r="S52" i="3"/>
  <c r="V52" i="3" s="1"/>
  <c r="S50" i="3"/>
  <c r="M54" i="3"/>
  <c r="M53" i="3"/>
  <c r="M52" i="3"/>
  <c r="M51" i="3"/>
  <c r="M50" i="3"/>
  <c r="Z39" i="3"/>
  <c r="X39" i="3"/>
  <c r="W39" i="3"/>
  <c r="W40" i="3" s="1"/>
  <c r="Y38" i="3"/>
  <c r="Y37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U15" i="3" s="1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0" i="3" l="1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G21" i="3"/>
  <c r="G22" i="3"/>
  <c r="G23" i="3"/>
  <c r="M39" i="3" l="1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<sst xmlns="http://schemas.openxmlformats.org/spreadsheetml/2006/main" count="217" uniqueCount="113">
  <si>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</si>
  <si>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</si>
  <si>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</si>
  <si>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</si>
  <si>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</si>
  <si>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</si>
  <si>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</si>
  <si>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</si>
  <si>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</si>
  <si>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</si>
  <si>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</si>
  <si>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</si>
  <si>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</si>
  <si>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</si>
  <si>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</si>
  <si>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</si>
  <si>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</si>
  <si>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</si>
  <si>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</si>
  <si>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</si>
  <si>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</si>
  <si>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</si>
  <si>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</si>
  <si>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</si>
  <si>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</si>
  <si>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</si>
  <si>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</si>
  <si>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</si>
  <si>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</si>
  <si>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</si>
  <si>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</si>
  <si>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</si>
  <si>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</si>
  <si>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</si>
  <si>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</si>
  <si>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</si>
  <si>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</si>
  <si>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</si>
  <si>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</si>
  <si>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</si>
  <si>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</si>
  <si>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</si>
  <si>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</si>
  <si>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</si>
  <si>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</si>
  <si>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</si>
  <si>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</si>
  <si>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</si>
  <si>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</si>
  <si>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</si>
  <si>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</si>
  <si>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</si>
  <si>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</si>
  <si>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</si>
  <si>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</si>
  <si>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</si>
  <si>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</si>
  <si>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</si>
  <si>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</si>
  <si>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</si>
  <si>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</si>
  <si>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</si>
  <si>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</si>
  <si>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</si>
  <si>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</si>
  <si>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</si>
  <si>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</si>
  <si>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</si>
  <si>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</si>
  <si>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</si>
  <si>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</si>
  <si>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</si>
  <si>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</si>
  <si>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</si>
  <si>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</si>
  <si>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</si>
  <si>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</si>
  <si>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</si>
  <si>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</si>
  <si>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</si>
  <si>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</si>
  <si>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</si>
  <si>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</si>
  <si>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</si>
  <si>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</si>
  <si>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</si>
  <si>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</si>
  <si>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</si>
  <si>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</si>
  <si>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</si>
  <si>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</si>
  <si>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</si>
  <si>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</si>
  <si>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</si>
  <si>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</si>
  <si>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</si>
  <si>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</si>
  <si>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</si>
  <si>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</si>
  <si>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</si>
  <si>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2021</t>
  </si>
  <si>
    <t>Skutečnost k 31.12.2019</t>
  </si>
  <si>
    <t>Schválený rozpočet (plán NaV 2020)</t>
  </si>
  <si>
    <t>Skutečnost k 30.6.2020</t>
  </si>
  <si>
    <t>Plán 2021(návrh rozpočtu organizace)</t>
  </si>
  <si>
    <t>Porovnání s rokem 2020</t>
  </si>
  <si>
    <t>Základní škola Chomutov, Akademika Heyrovského 4539</t>
  </si>
  <si>
    <t>Chomutov, Akademika Heyrovského 4539</t>
  </si>
  <si>
    <t>Vzhledem ke koronavirové situaci a žádosti SMCH o snížení provozního příspěvku zřizovatele jsme tento snížili o 2 %. Vyšší snížení by pro nás bylo nemožné z důvodu vyšších nákladů na provoz nové učebny a oprav ve ŠJ, která je v havarijním stavu.</t>
  </si>
  <si>
    <t>Alena Bažantová</t>
  </si>
  <si>
    <t>Mgr. Miloš Zelenka</t>
  </si>
  <si>
    <t>Provozní příspěvek zřizovatele se navýšil o odpisy majetku, který byl převeden v rámci výzvy č. 47 organizaci</t>
  </si>
  <si>
    <t>Navýšení účelového příspěvku zřizovatele ÚZ 702, 703, 704 a projektu Společnou cestou ve výši 419 500,- Kč a provozní dotace z jiných zdrojů projekt Společnou cestou o 319 600,- Kč,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</si>
</sst>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22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0" fillId="13" borderId="2" xfId="0" applyFont="1" applyFill="1" applyBorder="1" applyProtection="1">
      <protection locked="0"/>
    </xf>
    <xf numFmtId="164" fontId="0" fillId="13" borderId="2" xfId="0" applyNumberFormat="1" applyFont="1" applyFill="1" applyBorder="1" applyProtection="1">
      <protection locked="0"/>
    </xf>
    <xf numFmtId="0" fontId="0" fillId="0" borderId="2" xfId="0" applyBorder="1" applyProtection="1">
      <protection locked="0"/>
    </xf>
    <xf numFmtId="164" fontId="0" fillId="0" borderId="7" xfId="0" applyNumberFormat="1" applyBorder="1" applyProtection="1">
      <protection locked="0"/>
    </xf>
    <xf numFmtId="164" fontId="6" fillId="13" borderId="1" xfId="0" applyNumberFormat="1" applyFont="1" applyFill="1" applyBorder="1" applyAlignment="1" applyProtection="1">
      <alignment horizontal="righ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_Tabulka školy, návrh rozpočtu" xfId="2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D276"/>
  <sheetViews>
    <sheetView showGridLines="0" tabSelected="1" topLeftCell="G7" zoomScale="80" zoomScaleNormal="80" zoomScaleSheetLayoutView="80" workbookViewId="0">
      <selection activeCell="C84" sqref="C84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5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16.85546875" style="1" customWidth="1"/>
    <col min="14" max="14" width="13.28515625" customWidth="1"/>
    <col min="15" max="15" width="11.140625" customWidth="1"/>
    <col min="16" max="18" width="16.42578125" customWidth="1"/>
    <col min="19" max="19" width="21.140625" customWidth="1"/>
    <col min="20" max="20" width="12.42578125" customWidth="1"/>
    <col min="21" max="21" width="11.7109375" customWidth="1"/>
    <col min="22" max="22" width="16.140625" bestFit="1" customWidth="1"/>
    <col min="23" max="23" width="14.140625" bestFit="1" customWidth="1"/>
    <col min="24" max="24" width="13.140625" bestFit="1" customWidth="1"/>
    <col min="25" max="25" width="18.85546875" customWidth="1"/>
    <col min="26" max="26" width="12.5703125" customWidth="1"/>
    <col min="27" max="27" width="10.5703125" customWidth="1"/>
    <col min="28" max="28" width="15.4257812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6" t="s">
        <v>106</v>
      </c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46789758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7" t="s">
        <v>107</v>
      </c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19" t="s">
        <v>37</v>
      </c>
      <c r="C10" s="212" t="s">
        <v>38</v>
      </c>
      <c r="D10" s="192" t="s">
        <v>101</v>
      </c>
      <c r="E10" s="193"/>
      <c r="F10" s="193"/>
      <c r="G10" s="193"/>
      <c r="H10" s="193"/>
      <c r="I10" s="194"/>
      <c r="J10" s="192" t="s">
        <v>102</v>
      </c>
      <c r="K10" s="193"/>
      <c r="L10" s="193"/>
      <c r="M10" s="193"/>
      <c r="N10" s="193"/>
      <c r="O10" s="194"/>
      <c r="P10" s="192" t="s">
        <v>103</v>
      </c>
      <c r="Q10" s="193"/>
      <c r="R10" s="193"/>
      <c r="S10" s="193"/>
      <c r="T10" s="193"/>
      <c r="U10" s="194"/>
      <c r="V10" s="192" t="s">
        <v>104</v>
      </c>
      <c r="W10" s="193"/>
      <c r="X10" s="193"/>
      <c r="Y10" s="193"/>
      <c r="Z10" s="193"/>
      <c r="AA10" s="194"/>
      <c r="AB10" s="175" t="s">
        <v>105</v>
      </c>
      <c r="AC10" s="4"/>
      <c r="AD10" s="4"/>
    </row>
    <row r="11" spans="1:30" ht="30.75" customHeight="1" thickBot="1" x14ac:dyDescent="0.3">
      <c r="A11" s="5"/>
      <c r="B11" s="220"/>
      <c r="C11" s="213"/>
      <c r="D11" s="178" t="s">
        <v>39</v>
      </c>
      <c r="E11" s="179"/>
      <c r="F11" s="179"/>
      <c r="G11" s="180"/>
      <c r="H11" s="9" t="s">
        <v>40</v>
      </c>
      <c r="I11" s="9" t="s">
        <v>61</v>
      </c>
      <c r="J11" s="178" t="s">
        <v>39</v>
      </c>
      <c r="K11" s="179"/>
      <c r="L11" s="179"/>
      <c r="M11" s="180"/>
      <c r="N11" s="9" t="s">
        <v>40</v>
      </c>
      <c r="O11" s="9" t="s">
        <v>61</v>
      </c>
      <c r="P11" s="178" t="s">
        <v>39</v>
      </c>
      <c r="Q11" s="179"/>
      <c r="R11" s="179"/>
      <c r="S11" s="180"/>
      <c r="T11" s="9" t="s">
        <v>40</v>
      </c>
      <c r="U11" s="9" t="s">
        <v>61</v>
      </c>
      <c r="V11" s="178" t="s">
        <v>39</v>
      </c>
      <c r="W11" s="179"/>
      <c r="X11" s="179"/>
      <c r="Y11" s="180"/>
      <c r="Z11" s="9" t="s">
        <v>40</v>
      </c>
      <c r="AA11" s="9" t="s">
        <v>61</v>
      </c>
      <c r="AB11" s="176"/>
      <c r="AC11" s="4"/>
      <c r="AD11" s="4"/>
    </row>
    <row r="12" spans="1:30" ht="15.75" customHeight="1" thickBot="1" x14ac:dyDescent="0.3">
      <c r="A12" s="5"/>
      <c r="B12" s="220"/>
      <c r="C12" s="214"/>
      <c r="D12" s="181" t="s">
        <v>62</v>
      </c>
      <c r="E12" s="182"/>
      <c r="F12" s="182"/>
      <c r="G12" s="182"/>
      <c r="H12" s="182"/>
      <c r="I12" s="183"/>
      <c r="J12" s="181" t="s">
        <v>62</v>
      </c>
      <c r="K12" s="182"/>
      <c r="L12" s="182"/>
      <c r="M12" s="182"/>
      <c r="N12" s="182"/>
      <c r="O12" s="183"/>
      <c r="P12" s="181" t="s">
        <v>62</v>
      </c>
      <c r="Q12" s="182"/>
      <c r="R12" s="182"/>
      <c r="S12" s="182"/>
      <c r="T12" s="182"/>
      <c r="U12" s="183"/>
      <c r="V12" s="181" t="s">
        <v>62</v>
      </c>
      <c r="W12" s="182"/>
      <c r="X12" s="182"/>
      <c r="Y12" s="182"/>
      <c r="Z12" s="182"/>
      <c r="AA12" s="183"/>
      <c r="AB12" s="176"/>
      <c r="AC12" s="4"/>
      <c r="AD12" s="4"/>
    </row>
    <row r="13" spans="1:30" ht="15.75" customHeight="1" thickBot="1" x14ac:dyDescent="0.3">
      <c r="A13" s="5"/>
      <c r="B13" s="221"/>
      <c r="C13" s="215"/>
      <c r="D13" s="184" t="s">
        <v>57</v>
      </c>
      <c r="E13" s="185"/>
      <c r="F13" s="185"/>
      <c r="G13" s="199" t="s">
        <v>63</v>
      </c>
      <c r="H13" s="201" t="s">
        <v>66</v>
      </c>
      <c r="I13" s="186" t="s">
        <v>62</v>
      </c>
      <c r="J13" s="184" t="s">
        <v>57</v>
      </c>
      <c r="K13" s="185"/>
      <c r="L13" s="185"/>
      <c r="M13" s="199" t="s">
        <v>63</v>
      </c>
      <c r="N13" s="201" t="s">
        <v>66</v>
      </c>
      <c r="O13" s="186" t="s">
        <v>62</v>
      </c>
      <c r="P13" s="184" t="s">
        <v>57</v>
      </c>
      <c r="Q13" s="185"/>
      <c r="R13" s="185"/>
      <c r="S13" s="199" t="s">
        <v>63</v>
      </c>
      <c r="T13" s="201" t="s">
        <v>66</v>
      </c>
      <c r="U13" s="186" t="s">
        <v>62</v>
      </c>
      <c r="V13" s="184" t="s">
        <v>57</v>
      </c>
      <c r="W13" s="185"/>
      <c r="X13" s="185"/>
      <c r="Y13" s="199" t="s">
        <v>63</v>
      </c>
      <c r="Z13" s="201" t="s">
        <v>66</v>
      </c>
      <c r="AA13" s="186" t="s">
        <v>62</v>
      </c>
      <c r="AB13" s="176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91</v>
      </c>
      <c r="F14" s="144" t="s">
        <v>59</v>
      </c>
      <c r="G14" s="200"/>
      <c r="H14" s="202"/>
      <c r="I14" s="187"/>
      <c r="J14" s="143" t="s">
        <v>58</v>
      </c>
      <c r="K14" s="144" t="s">
        <v>91</v>
      </c>
      <c r="L14" s="144" t="s">
        <v>59</v>
      </c>
      <c r="M14" s="200"/>
      <c r="N14" s="202"/>
      <c r="O14" s="187"/>
      <c r="P14" s="143" t="s">
        <v>58</v>
      </c>
      <c r="Q14" s="144" t="s">
        <v>91</v>
      </c>
      <c r="R14" s="144" t="s">
        <v>59</v>
      </c>
      <c r="S14" s="200"/>
      <c r="T14" s="202"/>
      <c r="U14" s="187"/>
      <c r="V14" s="143" t="s">
        <v>58</v>
      </c>
      <c r="W14" s="144" t="s">
        <v>91</v>
      </c>
      <c r="X14" s="144" t="s">
        <v>59</v>
      </c>
      <c r="Y14" s="200"/>
      <c r="Z14" s="202"/>
      <c r="AA14" s="187"/>
      <c r="AB14" s="177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2230</v>
      </c>
      <c r="G15" s="63">
        <f>SUM(D15:F15)</f>
        <v>2230</v>
      </c>
      <c r="H15" s="66">
        <v>0</v>
      </c>
      <c r="I15" s="14">
        <f>G15+H15</f>
        <v>2230</v>
      </c>
      <c r="J15" s="12"/>
      <c r="K15" s="13"/>
      <c r="L15" s="56">
        <v>2400</v>
      </c>
      <c r="M15" s="63">
        <f t="shared" ref="M15:M23" si="0">SUM(J15:L15)</f>
        <v>2400</v>
      </c>
      <c r="N15" s="66">
        <v>0</v>
      </c>
      <c r="O15" s="14">
        <f>M15+N15</f>
        <v>2400</v>
      </c>
      <c r="P15" s="12"/>
      <c r="Q15" s="13"/>
      <c r="R15" s="56">
        <v>587.4</v>
      </c>
      <c r="S15" s="63">
        <f>SUM(P15:R15)</f>
        <v>587.4</v>
      </c>
      <c r="T15" s="66">
        <v>0</v>
      </c>
      <c r="U15" s="14">
        <f>S15+T15</f>
        <v>587.4</v>
      </c>
      <c r="V15" s="12"/>
      <c r="W15" s="13"/>
      <c r="X15" s="56">
        <v>2400</v>
      </c>
      <c r="Y15" s="63">
        <f>SUM(V15:X15)</f>
        <v>2400</v>
      </c>
      <c r="Z15" s="66">
        <v>0</v>
      </c>
      <c r="AA15" s="14">
        <f>Y15+Z15</f>
        <v>2400</v>
      </c>
      <c r="AB15" s="149">
        <f>(AA15/O15)</f>
        <v>1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3710</v>
      </c>
      <c r="E16" s="16"/>
      <c r="F16" s="16"/>
      <c r="G16" s="64">
        <f t="shared" ref="G16:G23" si="1">SUM(D16:F16)</f>
        <v>3710</v>
      </c>
      <c r="H16" s="67"/>
      <c r="I16" s="14">
        <f t="shared" ref="I16:I23" si="2">G16+H16</f>
        <v>3710</v>
      </c>
      <c r="J16" s="57">
        <v>3910</v>
      </c>
      <c r="K16" s="16"/>
      <c r="L16" s="16"/>
      <c r="M16" s="64">
        <f t="shared" si="0"/>
        <v>3910</v>
      </c>
      <c r="N16" s="67"/>
      <c r="O16" s="14">
        <f t="shared" ref="O16:O20" si="3">M16+N16</f>
        <v>3910</v>
      </c>
      <c r="P16" s="57">
        <v>1958.4</v>
      </c>
      <c r="Q16" s="16"/>
      <c r="R16" s="16"/>
      <c r="S16" s="64">
        <f t="shared" ref="S16:S23" si="4">SUM(P16:R16)</f>
        <v>1958.4</v>
      </c>
      <c r="T16" s="67"/>
      <c r="U16" s="14">
        <f t="shared" ref="U16:U20" si="5">S16+T16</f>
        <v>1958.4</v>
      </c>
      <c r="V16" s="57">
        <v>4040.3</v>
      </c>
      <c r="W16" s="16"/>
      <c r="X16" s="16"/>
      <c r="Y16" s="64">
        <f t="shared" ref="Y16:Y23" si="6">SUM(V16:X16)</f>
        <v>4040.3</v>
      </c>
      <c r="Z16" s="67"/>
      <c r="AA16" s="14">
        <f t="shared" ref="AA16:AA20" si="7">Y16+Z16</f>
        <v>4040.3</v>
      </c>
      <c r="AB16" s="149">
        <f t="shared" ref="AB16:AB24" si="8">(AA16/O16)</f>
        <v>1.0333248081841433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405</v>
      </c>
      <c r="E17" s="17"/>
      <c r="F17" s="17"/>
      <c r="G17" s="64">
        <f t="shared" si="1"/>
        <v>405</v>
      </c>
      <c r="H17" s="68"/>
      <c r="I17" s="14">
        <f t="shared" si="2"/>
        <v>405</v>
      </c>
      <c r="J17" s="58"/>
      <c r="K17" s="17"/>
      <c r="L17" s="17"/>
      <c r="M17" s="64">
        <f t="shared" si="0"/>
        <v>0</v>
      </c>
      <c r="N17" s="68"/>
      <c r="O17" s="14">
        <f t="shared" si="3"/>
        <v>0</v>
      </c>
      <c r="P17" s="58">
        <v>314.8</v>
      </c>
      <c r="Q17" s="17"/>
      <c r="R17" s="17"/>
      <c r="S17" s="64">
        <f t="shared" si="4"/>
        <v>314.8</v>
      </c>
      <c r="T17" s="68"/>
      <c r="U17" s="14">
        <f t="shared" si="5"/>
        <v>314.8</v>
      </c>
      <c r="V17" s="58">
        <v>419.5</v>
      </c>
      <c r="W17" s="17"/>
      <c r="X17" s="17"/>
      <c r="Y17" s="64">
        <f t="shared" si="6"/>
        <v>419.5</v>
      </c>
      <c r="Z17" s="68"/>
      <c r="AA17" s="14">
        <f t="shared" si="7"/>
        <v>419.5</v>
      </c>
      <c r="AB17" s="149" t="e">
        <f t="shared" si="8"/>
        <v>#DIV/0!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v>29979</v>
      </c>
      <c r="F18" s="17"/>
      <c r="G18" s="64">
        <f t="shared" si="1"/>
        <v>29979</v>
      </c>
      <c r="H18" s="66"/>
      <c r="I18" s="14">
        <f t="shared" si="2"/>
        <v>29979</v>
      </c>
      <c r="J18" s="18"/>
      <c r="K18" s="59">
        <v>32560</v>
      </c>
      <c r="L18" s="17"/>
      <c r="M18" s="64">
        <f t="shared" si="0"/>
        <v>32560</v>
      </c>
      <c r="N18" s="66"/>
      <c r="O18" s="14">
        <f t="shared" si="3"/>
        <v>32560</v>
      </c>
      <c r="P18" s="18"/>
      <c r="Q18" s="59">
        <v>17559.8</v>
      </c>
      <c r="R18" s="17"/>
      <c r="S18" s="64">
        <f t="shared" si="4"/>
        <v>17559.8</v>
      </c>
      <c r="T18" s="66"/>
      <c r="U18" s="14">
        <f t="shared" si="5"/>
        <v>17559.8</v>
      </c>
      <c r="V18" s="18"/>
      <c r="W18" s="59">
        <v>38989.599999999999</v>
      </c>
      <c r="X18" s="17"/>
      <c r="Y18" s="64">
        <f t="shared" si="6"/>
        <v>38989.599999999999</v>
      </c>
      <c r="Z18" s="66"/>
      <c r="AA18" s="14">
        <f t="shared" si="7"/>
        <v>38989.599999999999</v>
      </c>
      <c r="AB18" s="149">
        <f t="shared" si="8"/>
        <v>1.1974692874692874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/>
      <c r="G19" s="64">
        <f t="shared" si="1"/>
        <v>0</v>
      </c>
      <c r="H19" s="69"/>
      <c r="I19" s="14">
        <f t="shared" si="2"/>
        <v>0</v>
      </c>
      <c r="J19" s="19"/>
      <c r="K19" s="17"/>
      <c r="L19" s="60" t="s">
        <v>88</v>
      </c>
      <c r="M19" s="64">
        <f t="shared" si="0"/>
        <v>0</v>
      </c>
      <c r="N19" s="69"/>
      <c r="O19" s="14">
        <f t="shared" si="3"/>
        <v>0</v>
      </c>
      <c r="P19" s="19"/>
      <c r="Q19" s="17"/>
      <c r="R19" s="60">
        <v>14.6</v>
      </c>
      <c r="S19" s="64">
        <f t="shared" si="4"/>
        <v>14.6</v>
      </c>
      <c r="T19" s="69"/>
      <c r="U19" s="14">
        <f t="shared" si="5"/>
        <v>14.6</v>
      </c>
      <c r="V19" s="19">
        <v>900.4</v>
      </c>
      <c r="W19" s="17"/>
      <c r="X19" s="166">
        <v>0</v>
      </c>
      <c r="Y19" s="64">
        <f t="shared" si="6"/>
        <v>900.4</v>
      </c>
      <c r="Z19" s="69"/>
      <c r="AA19" s="14">
        <f t="shared" si="7"/>
        <v>900.4</v>
      </c>
      <c r="AB19" s="149" t="e">
        <f t="shared" si="8"/>
        <v>#DIV/0!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>
        <v>252</v>
      </c>
      <c r="E20" s="16"/>
      <c r="F20" s="61">
        <v>415</v>
      </c>
      <c r="G20" s="64">
        <v>667</v>
      </c>
      <c r="H20" s="69"/>
      <c r="I20" s="14">
        <v>667</v>
      </c>
      <c r="J20" s="18"/>
      <c r="K20" s="16"/>
      <c r="L20" s="61">
        <v>100</v>
      </c>
      <c r="M20" s="64">
        <f t="shared" si="0"/>
        <v>100</v>
      </c>
      <c r="N20" s="69"/>
      <c r="O20" s="14">
        <f t="shared" si="3"/>
        <v>100</v>
      </c>
      <c r="P20" s="18"/>
      <c r="Q20" s="16"/>
      <c r="R20" s="61"/>
      <c r="S20" s="64">
        <f t="shared" si="4"/>
        <v>0</v>
      </c>
      <c r="T20" s="69"/>
      <c r="U20" s="14">
        <f t="shared" si="5"/>
        <v>0</v>
      </c>
      <c r="V20" s="18"/>
      <c r="W20" s="16"/>
      <c r="X20" s="61">
        <v>600</v>
      </c>
      <c r="Y20" s="64">
        <f t="shared" si="6"/>
        <v>600</v>
      </c>
      <c r="Z20" s="69"/>
      <c r="AA20" s="14">
        <f t="shared" si="7"/>
        <v>600</v>
      </c>
      <c r="AB20" s="149">
        <f t="shared" si="8"/>
        <v>6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>
        <v>314</v>
      </c>
      <c r="E21" s="16"/>
      <c r="F21" s="61"/>
      <c r="G21" s="64">
        <f t="shared" si="1"/>
        <v>314</v>
      </c>
      <c r="H21" s="70">
        <v>377</v>
      </c>
      <c r="I21" s="14">
        <f>G21+H21</f>
        <v>691</v>
      </c>
      <c r="J21" s="18"/>
      <c r="K21" s="16"/>
      <c r="L21" s="61"/>
      <c r="M21" s="64">
        <f t="shared" si="0"/>
        <v>0</v>
      </c>
      <c r="N21" s="70">
        <v>280</v>
      </c>
      <c r="O21" s="14">
        <f>M21+N21</f>
        <v>280</v>
      </c>
      <c r="P21" s="18"/>
      <c r="Q21" s="16"/>
      <c r="R21" s="61"/>
      <c r="S21" s="64">
        <f t="shared" si="4"/>
        <v>0</v>
      </c>
      <c r="T21" s="70">
        <v>141</v>
      </c>
      <c r="U21" s="14">
        <f>S21+T21</f>
        <v>141</v>
      </c>
      <c r="V21" s="18"/>
      <c r="W21" s="16"/>
      <c r="X21" s="61"/>
      <c r="Y21" s="64">
        <f t="shared" si="6"/>
        <v>0</v>
      </c>
      <c r="Z21" s="70">
        <v>280</v>
      </c>
      <c r="AA21" s="14">
        <f>Y21+Z21</f>
        <v>280</v>
      </c>
      <c r="AB21" s="149">
        <f t="shared" si="8"/>
        <v>1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>
        <v>377</v>
      </c>
      <c r="I22" s="14">
        <f t="shared" si="2"/>
        <v>377</v>
      </c>
      <c r="J22" s="18"/>
      <c r="K22" s="16"/>
      <c r="L22" s="61"/>
      <c r="M22" s="64">
        <f t="shared" si="0"/>
        <v>0</v>
      </c>
      <c r="N22" s="70">
        <v>280</v>
      </c>
      <c r="O22" s="14">
        <f t="shared" ref="O22:O23" si="9">M22+N22</f>
        <v>280</v>
      </c>
      <c r="P22" s="18"/>
      <c r="Q22" s="16"/>
      <c r="R22" s="61"/>
      <c r="S22" s="64">
        <f t="shared" si="4"/>
        <v>0</v>
      </c>
      <c r="T22" s="70">
        <v>141</v>
      </c>
      <c r="U22" s="14">
        <f t="shared" ref="U22:U23" si="10">S22+T22</f>
        <v>141</v>
      </c>
      <c r="V22" s="18"/>
      <c r="W22" s="16"/>
      <c r="X22" s="61"/>
      <c r="Y22" s="64">
        <f t="shared" si="6"/>
        <v>0</v>
      </c>
      <c r="Z22" s="70">
        <v>280</v>
      </c>
      <c r="AA22" s="14">
        <f t="shared" ref="AA22:AA23" si="11">Y22+Z22</f>
        <v>280</v>
      </c>
      <c r="AB22" s="149">
        <f t="shared" si="8"/>
        <v>1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52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4681</v>
      </c>
      <c r="E24" s="27">
        <f>SUM(E15:E21)</f>
        <v>29979</v>
      </c>
      <c r="F24" s="27">
        <f>SUM(F15:F21)</f>
        <v>2645</v>
      </c>
      <c r="G24" s="28">
        <f>SUM(D24:F24)</f>
        <v>37305</v>
      </c>
      <c r="H24" s="29">
        <f>SUM(H15:H21)</f>
        <v>377</v>
      </c>
      <c r="I24" s="29">
        <f>SUM(I15:I21)</f>
        <v>37682</v>
      </c>
      <c r="J24" s="26">
        <f>SUM(J15:J21)</f>
        <v>3910</v>
      </c>
      <c r="K24" s="27">
        <f>SUM(K15:K21)</f>
        <v>32560</v>
      </c>
      <c r="L24" s="27">
        <f>SUM(L15:L21)</f>
        <v>2500</v>
      </c>
      <c r="M24" s="28">
        <f>SUM(J24:L24)</f>
        <v>38970</v>
      </c>
      <c r="N24" s="29">
        <f>SUM(N15:N21)</f>
        <v>280</v>
      </c>
      <c r="O24" s="29">
        <f>SUM(O15:O21)</f>
        <v>39250</v>
      </c>
      <c r="P24" s="26">
        <f>SUM(P15:P21)</f>
        <v>2273.2000000000003</v>
      </c>
      <c r="Q24" s="27">
        <f>SUM(Q15:Q21)</f>
        <v>17559.8</v>
      </c>
      <c r="R24" s="27">
        <f>SUM(R15:R21)</f>
        <v>602</v>
      </c>
      <c r="S24" s="28">
        <f>SUM(P24:R24)</f>
        <v>20435</v>
      </c>
      <c r="T24" s="29">
        <f>SUM(T15:T21)</f>
        <v>141</v>
      </c>
      <c r="U24" s="29">
        <f>SUM(U15:U21)</f>
        <v>20576</v>
      </c>
      <c r="V24" s="26">
        <f>SUM(V15:V21)</f>
        <v>5360.2</v>
      </c>
      <c r="W24" s="27">
        <f>SUM(W15:W21)</f>
        <v>38989.599999999999</v>
      </c>
      <c r="X24" s="27">
        <f>SUM(X15:X21)</f>
        <v>3000</v>
      </c>
      <c r="Y24" s="28">
        <f>SUM(V24:X24)</f>
        <v>47349.799999999996</v>
      </c>
      <c r="Z24" s="29">
        <f>SUM(Z15:Z21)</f>
        <v>280</v>
      </c>
      <c r="AA24" s="29">
        <f>SUM(AA15:AA21)</f>
        <v>47629.8</v>
      </c>
      <c r="AB24" s="153">
        <f t="shared" si="8"/>
        <v>1.2134980891719747</v>
      </c>
      <c r="AC24" s="4"/>
      <c r="AD24" s="4"/>
    </row>
    <row r="25" spans="1:30" ht="15.75" customHeight="1" thickBot="1" x14ac:dyDescent="0.3">
      <c r="A25" s="5"/>
      <c r="B25" s="30"/>
      <c r="C25" s="31"/>
      <c r="D25" s="195" t="s">
        <v>68</v>
      </c>
      <c r="E25" s="196"/>
      <c r="F25" s="196"/>
      <c r="G25" s="197"/>
      <c r="H25" s="197"/>
      <c r="I25" s="198"/>
      <c r="J25" s="195" t="s">
        <v>68</v>
      </c>
      <c r="K25" s="196"/>
      <c r="L25" s="196"/>
      <c r="M25" s="197"/>
      <c r="N25" s="197"/>
      <c r="O25" s="198"/>
      <c r="P25" s="195" t="s">
        <v>68</v>
      </c>
      <c r="Q25" s="196"/>
      <c r="R25" s="196"/>
      <c r="S25" s="197"/>
      <c r="T25" s="197"/>
      <c r="U25" s="198"/>
      <c r="V25" s="195" t="s">
        <v>68</v>
      </c>
      <c r="W25" s="196"/>
      <c r="X25" s="196"/>
      <c r="Y25" s="197"/>
      <c r="Z25" s="197"/>
      <c r="AA25" s="198"/>
      <c r="AB25" s="168" t="s">
        <v>105</v>
      </c>
      <c r="AC25" s="4"/>
      <c r="AD25" s="4"/>
    </row>
    <row r="26" spans="1:30" ht="15.75" thickBot="1" x14ac:dyDescent="0.3">
      <c r="A26" s="5"/>
      <c r="B26" s="217" t="s">
        <v>37</v>
      </c>
      <c r="C26" s="212" t="s">
        <v>38</v>
      </c>
      <c r="D26" s="171" t="s">
        <v>69</v>
      </c>
      <c r="E26" s="172"/>
      <c r="F26" s="172"/>
      <c r="G26" s="188" t="s">
        <v>64</v>
      </c>
      <c r="H26" s="190" t="s">
        <v>67</v>
      </c>
      <c r="I26" s="173" t="s">
        <v>68</v>
      </c>
      <c r="J26" s="171" t="s">
        <v>69</v>
      </c>
      <c r="K26" s="172"/>
      <c r="L26" s="172"/>
      <c r="M26" s="188" t="s">
        <v>64</v>
      </c>
      <c r="N26" s="190" t="s">
        <v>67</v>
      </c>
      <c r="O26" s="173" t="s">
        <v>68</v>
      </c>
      <c r="P26" s="171" t="s">
        <v>69</v>
      </c>
      <c r="Q26" s="172"/>
      <c r="R26" s="172"/>
      <c r="S26" s="188" t="s">
        <v>64</v>
      </c>
      <c r="T26" s="190" t="s">
        <v>67</v>
      </c>
      <c r="U26" s="173" t="s">
        <v>68</v>
      </c>
      <c r="V26" s="171" t="s">
        <v>69</v>
      </c>
      <c r="W26" s="172"/>
      <c r="X26" s="172"/>
      <c r="Y26" s="188" t="s">
        <v>64</v>
      </c>
      <c r="Z26" s="190" t="s">
        <v>67</v>
      </c>
      <c r="AA26" s="173" t="s">
        <v>68</v>
      </c>
      <c r="AB26" s="169"/>
      <c r="AC26" s="4"/>
      <c r="AD26" s="4"/>
    </row>
    <row r="27" spans="1:30" ht="15.75" thickBot="1" x14ac:dyDescent="0.3">
      <c r="A27" s="5"/>
      <c r="B27" s="218"/>
      <c r="C27" s="213"/>
      <c r="D27" s="32" t="s">
        <v>54</v>
      </c>
      <c r="E27" s="33" t="s">
        <v>55</v>
      </c>
      <c r="F27" s="34" t="s">
        <v>56</v>
      </c>
      <c r="G27" s="189"/>
      <c r="H27" s="191"/>
      <c r="I27" s="174"/>
      <c r="J27" s="32" t="s">
        <v>54</v>
      </c>
      <c r="K27" s="33" t="s">
        <v>55</v>
      </c>
      <c r="L27" s="34" t="s">
        <v>56</v>
      </c>
      <c r="M27" s="189"/>
      <c r="N27" s="191"/>
      <c r="O27" s="174"/>
      <c r="P27" s="32" t="s">
        <v>54</v>
      </c>
      <c r="Q27" s="33" t="s">
        <v>55</v>
      </c>
      <c r="R27" s="34" t="s">
        <v>56</v>
      </c>
      <c r="S27" s="189"/>
      <c r="T27" s="191"/>
      <c r="U27" s="174"/>
      <c r="V27" s="32" t="s">
        <v>54</v>
      </c>
      <c r="W27" s="33" t="s">
        <v>55</v>
      </c>
      <c r="X27" s="34" t="s">
        <v>56</v>
      </c>
      <c r="Y27" s="189"/>
      <c r="Z27" s="191"/>
      <c r="AA27" s="174"/>
      <c r="AB27" s="170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265</v>
      </c>
      <c r="E28" s="72"/>
      <c r="F28" s="72"/>
      <c r="G28" s="73">
        <f>SUM(D28:F28)</f>
        <v>265</v>
      </c>
      <c r="H28" s="73"/>
      <c r="I28" s="37">
        <f>G28+H28</f>
        <v>265</v>
      </c>
      <c r="J28" s="72">
        <v>420</v>
      </c>
      <c r="K28" s="72"/>
      <c r="L28" s="72">
        <v>100</v>
      </c>
      <c r="M28" s="73">
        <f>SUM(J28:L28)</f>
        <v>520</v>
      </c>
      <c r="N28" s="73"/>
      <c r="O28" s="37">
        <f>M28+N28</f>
        <v>520</v>
      </c>
      <c r="P28" s="81">
        <v>653</v>
      </c>
      <c r="Q28" s="72"/>
      <c r="R28" s="165" t="s">
        <v>88</v>
      </c>
      <c r="S28" s="73">
        <f>SUM(P28:R28)</f>
        <v>653</v>
      </c>
      <c r="T28" s="73"/>
      <c r="U28" s="37">
        <f>S28+T28</f>
        <v>653</v>
      </c>
      <c r="V28" s="81">
        <v>350</v>
      </c>
      <c r="W28" s="72"/>
      <c r="X28" s="72">
        <v>600</v>
      </c>
      <c r="Y28" s="73">
        <f>SUM(V28:X28)</f>
        <v>950</v>
      </c>
      <c r="Z28" s="73"/>
      <c r="AA28" s="37">
        <f>Y28+Z28</f>
        <v>950</v>
      </c>
      <c r="AB28" s="149">
        <f t="shared" ref="AB28:AB41" si="12">(AA28/O28)</f>
        <v>1.8269230769230769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715</v>
      </c>
      <c r="E29" s="74"/>
      <c r="F29" s="74">
        <v>2060</v>
      </c>
      <c r="G29" s="75">
        <f t="shared" ref="G29:G38" si="13">SUM(D29:F29)</f>
        <v>2775</v>
      </c>
      <c r="H29" s="76">
        <v>24</v>
      </c>
      <c r="I29" s="14">
        <f t="shared" ref="I29:I38" si="14">G29+H29</f>
        <v>2799</v>
      </c>
      <c r="J29" s="74">
        <v>160</v>
      </c>
      <c r="K29" s="74"/>
      <c r="L29" s="74">
        <v>2200</v>
      </c>
      <c r="M29" s="75">
        <f t="shared" ref="M29:M38" si="15">SUM(J29:L29)</f>
        <v>2360</v>
      </c>
      <c r="N29" s="76">
        <v>22</v>
      </c>
      <c r="O29" s="14">
        <f t="shared" ref="O29:O38" si="16">M29+N29</f>
        <v>2382</v>
      </c>
      <c r="P29" s="82">
        <v>182</v>
      </c>
      <c r="Q29" s="74"/>
      <c r="R29" s="74">
        <v>564</v>
      </c>
      <c r="S29" s="75">
        <f t="shared" ref="S29:S38" si="17">SUM(P29:R29)</f>
        <v>746</v>
      </c>
      <c r="T29" s="76"/>
      <c r="U29" s="14">
        <f t="shared" ref="U29:U38" si="18">S29+T29</f>
        <v>746</v>
      </c>
      <c r="V29" s="82">
        <v>310.10000000000002</v>
      </c>
      <c r="W29" s="74"/>
      <c r="X29" s="74">
        <v>2200</v>
      </c>
      <c r="Y29" s="75">
        <f t="shared" ref="Y29:Y38" si="19">SUM(V29:X29)</f>
        <v>2510.1</v>
      </c>
      <c r="Z29" s="76">
        <v>22</v>
      </c>
      <c r="AA29" s="14">
        <f t="shared" ref="AA29:AA38" si="20">Y29+Z29</f>
        <v>2532.1</v>
      </c>
      <c r="AB29" s="149">
        <f t="shared" si="12"/>
        <v>1.0630142737195634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1760</v>
      </c>
      <c r="E30" s="77"/>
      <c r="F30" s="77" t="s">
        <v>88</v>
      </c>
      <c r="G30" s="75">
        <f t="shared" si="13"/>
        <v>1760</v>
      </c>
      <c r="H30" s="75">
        <v>353</v>
      </c>
      <c r="I30" s="14">
        <f t="shared" si="14"/>
        <v>2113</v>
      </c>
      <c r="J30" s="77">
        <v>1950</v>
      </c>
      <c r="K30" s="77"/>
      <c r="L30" s="77" t="s">
        <v>88</v>
      </c>
      <c r="M30" s="75">
        <f t="shared" si="15"/>
        <v>1950</v>
      </c>
      <c r="N30" s="75">
        <v>258</v>
      </c>
      <c r="O30" s="14">
        <f t="shared" si="16"/>
        <v>2208</v>
      </c>
      <c r="P30" s="83">
        <v>880</v>
      </c>
      <c r="Q30" s="77"/>
      <c r="R30" s="77"/>
      <c r="S30" s="75">
        <f t="shared" si="17"/>
        <v>880</v>
      </c>
      <c r="T30" s="75"/>
      <c r="U30" s="14">
        <f t="shared" si="18"/>
        <v>880</v>
      </c>
      <c r="V30" s="83">
        <v>1980</v>
      </c>
      <c r="W30" s="77"/>
      <c r="X30" s="77"/>
      <c r="Y30" s="75">
        <f t="shared" si="19"/>
        <v>1980</v>
      </c>
      <c r="Z30" s="75">
        <v>258</v>
      </c>
      <c r="AA30" s="14">
        <f t="shared" si="20"/>
        <v>2238</v>
      </c>
      <c r="AB30" s="149">
        <f t="shared" si="12"/>
        <v>1.013586956521739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908</v>
      </c>
      <c r="E31" s="77"/>
      <c r="F31" s="77"/>
      <c r="G31" s="75">
        <f t="shared" si="13"/>
        <v>908</v>
      </c>
      <c r="H31" s="75"/>
      <c r="I31" s="14">
        <f t="shared" si="14"/>
        <v>908</v>
      </c>
      <c r="J31" s="77">
        <v>840</v>
      </c>
      <c r="K31" s="77"/>
      <c r="L31" s="77">
        <v>100</v>
      </c>
      <c r="M31" s="75">
        <f t="shared" si="15"/>
        <v>940</v>
      </c>
      <c r="N31" s="75"/>
      <c r="O31" s="14">
        <f t="shared" si="16"/>
        <v>940</v>
      </c>
      <c r="P31" s="83">
        <v>160</v>
      </c>
      <c r="Q31" s="77"/>
      <c r="R31" s="77"/>
      <c r="S31" s="75">
        <f t="shared" si="17"/>
        <v>160</v>
      </c>
      <c r="T31" s="75"/>
      <c r="U31" s="14">
        <f t="shared" si="18"/>
        <v>160</v>
      </c>
      <c r="V31" s="83">
        <v>720</v>
      </c>
      <c r="W31" s="77"/>
      <c r="X31" s="77">
        <v>100</v>
      </c>
      <c r="Y31" s="75">
        <f t="shared" si="19"/>
        <v>820</v>
      </c>
      <c r="Z31" s="75"/>
      <c r="AA31" s="14">
        <f t="shared" si="20"/>
        <v>820</v>
      </c>
      <c r="AB31" s="149">
        <f t="shared" si="12"/>
        <v>0.87234042553191493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164" t="s">
        <v>88</v>
      </c>
      <c r="E32" s="77">
        <v>22355</v>
      </c>
      <c r="F32" s="77">
        <v>42</v>
      </c>
      <c r="G32" s="75">
        <f t="shared" si="13"/>
        <v>22397</v>
      </c>
      <c r="H32" s="75"/>
      <c r="I32" s="14">
        <f t="shared" si="14"/>
        <v>22397</v>
      </c>
      <c r="J32" s="78" t="s">
        <v>88</v>
      </c>
      <c r="K32" s="77">
        <v>24299</v>
      </c>
      <c r="L32" s="77"/>
      <c r="M32" s="75">
        <f t="shared" si="15"/>
        <v>24299</v>
      </c>
      <c r="N32" s="75"/>
      <c r="O32" s="14">
        <f t="shared" si="16"/>
        <v>24299</v>
      </c>
      <c r="P32" s="84"/>
      <c r="Q32" s="77">
        <v>11151.6</v>
      </c>
      <c r="R32" s="77"/>
      <c r="S32" s="75">
        <f t="shared" si="17"/>
        <v>11151.6</v>
      </c>
      <c r="T32" s="75"/>
      <c r="U32" s="14">
        <f t="shared" si="18"/>
        <v>11151.6</v>
      </c>
      <c r="V32" s="84">
        <v>259.39999999999998</v>
      </c>
      <c r="W32" s="77">
        <v>29107.9</v>
      </c>
      <c r="X32" s="77"/>
      <c r="Y32" s="75">
        <f t="shared" si="19"/>
        <v>29367.300000000003</v>
      </c>
      <c r="Z32" s="75"/>
      <c r="AA32" s="14">
        <f t="shared" si="20"/>
        <v>29367.300000000003</v>
      </c>
      <c r="AB32" s="149">
        <f t="shared" si="12"/>
        <v>1.2085806000246926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164" t="s">
        <v>88</v>
      </c>
      <c r="E33" s="77">
        <v>22285</v>
      </c>
      <c r="F33" s="77"/>
      <c r="G33" s="75">
        <f t="shared" si="13"/>
        <v>22285</v>
      </c>
      <c r="H33" s="75"/>
      <c r="I33" s="14">
        <f t="shared" si="14"/>
        <v>22285</v>
      </c>
      <c r="J33" s="162" t="s">
        <v>88</v>
      </c>
      <c r="K33" s="163">
        <v>24149</v>
      </c>
      <c r="L33" s="163"/>
      <c r="M33" s="75">
        <f t="shared" si="15"/>
        <v>24149</v>
      </c>
      <c r="N33" s="75"/>
      <c r="O33" s="14">
        <f t="shared" si="16"/>
        <v>24149</v>
      </c>
      <c r="P33" s="84"/>
      <c r="Q33" s="77">
        <v>11149.2</v>
      </c>
      <c r="R33" s="77"/>
      <c r="S33" s="75">
        <f t="shared" si="17"/>
        <v>11149.2</v>
      </c>
      <c r="T33" s="75"/>
      <c r="U33" s="14">
        <f t="shared" si="18"/>
        <v>11149.2</v>
      </c>
      <c r="V33" s="84"/>
      <c r="W33" s="77">
        <v>28957.9</v>
      </c>
      <c r="X33" s="77"/>
      <c r="Y33" s="75">
        <f t="shared" si="19"/>
        <v>28957.9</v>
      </c>
      <c r="Z33" s="75"/>
      <c r="AA33" s="14">
        <f t="shared" si="20"/>
        <v>28957.9</v>
      </c>
      <c r="AB33" s="149">
        <f t="shared" si="12"/>
        <v>1.1991345397324942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 t="s">
        <v>88</v>
      </c>
      <c r="E34" s="77">
        <v>70</v>
      </c>
      <c r="F34" s="77"/>
      <c r="G34" s="75">
        <f t="shared" si="13"/>
        <v>70</v>
      </c>
      <c r="H34" s="75"/>
      <c r="I34" s="14">
        <f t="shared" si="14"/>
        <v>70</v>
      </c>
      <c r="J34" s="78" t="s">
        <v>88</v>
      </c>
      <c r="K34" s="77">
        <v>150</v>
      </c>
      <c r="L34" s="77"/>
      <c r="M34" s="75">
        <f>SUM(J34:L34)</f>
        <v>150</v>
      </c>
      <c r="N34" s="75"/>
      <c r="O34" s="14">
        <f t="shared" si="16"/>
        <v>150</v>
      </c>
      <c r="P34" s="84" t="s">
        <v>88</v>
      </c>
      <c r="Q34" s="77">
        <v>2.4</v>
      </c>
      <c r="R34" s="77"/>
      <c r="S34" s="75">
        <f t="shared" si="17"/>
        <v>2.4</v>
      </c>
      <c r="T34" s="75"/>
      <c r="U34" s="14">
        <f t="shared" si="18"/>
        <v>2.4</v>
      </c>
      <c r="V34" s="84" t="s">
        <v>88</v>
      </c>
      <c r="W34" s="77">
        <v>150</v>
      </c>
      <c r="X34" s="77"/>
      <c r="Y34" s="75">
        <f t="shared" si="19"/>
        <v>150</v>
      </c>
      <c r="Z34" s="75"/>
      <c r="AA34" s="14">
        <f t="shared" si="20"/>
        <v>150</v>
      </c>
      <c r="AB34" s="149">
        <f t="shared" si="12"/>
        <v>1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 t="s">
        <v>88</v>
      </c>
      <c r="E35" s="77">
        <v>7624</v>
      </c>
      <c r="F35" s="77"/>
      <c r="G35" s="75">
        <f t="shared" si="13"/>
        <v>7624</v>
      </c>
      <c r="H35" s="75"/>
      <c r="I35" s="14">
        <f t="shared" si="14"/>
        <v>7624</v>
      </c>
      <c r="J35" s="78" t="s">
        <v>88</v>
      </c>
      <c r="K35" s="77">
        <v>8261</v>
      </c>
      <c r="L35" s="77"/>
      <c r="M35" s="75">
        <f t="shared" si="15"/>
        <v>8261</v>
      </c>
      <c r="N35" s="75"/>
      <c r="O35" s="14">
        <f t="shared" si="16"/>
        <v>8261</v>
      </c>
      <c r="P35" s="84"/>
      <c r="Q35" s="77">
        <v>3807</v>
      </c>
      <c r="R35" s="77"/>
      <c r="S35" s="75">
        <f t="shared" si="17"/>
        <v>3807</v>
      </c>
      <c r="T35" s="75"/>
      <c r="U35" s="14">
        <f t="shared" si="18"/>
        <v>3807</v>
      </c>
      <c r="V35" s="84"/>
      <c r="W35" s="77">
        <v>9881.7000000000007</v>
      </c>
      <c r="X35" s="77"/>
      <c r="Y35" s="75">
        <f t="shared" si="19"/>
        <v>9881.7000000000007</v>
      </c>
      <c r="Z35" s="75"/>
      <c r="AA35" s="14">
        <f t="shared" si="20"/>
        <v>9881.7000000000007</v>
      </c>
      <c r="AB35" s="149">
        <f t="shared" si="12"/>
        <v>1.1961869023120688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 t="s">
        <v>88</v>
      </c>
      <c r="E36" s="77"/>
      <c r="F36" s="77"/>
      <c r="G36" s="75">
        <f t="shared" si="13"/>
        <v>0</v>
      </c>
      <c r="H36" s="75"/>
      <c r="I36" s="14">
        <f t="shared" si="14"/>
        <v>0</v>
      </c>
      <c r="J36" s="77" t="s">
        <v>88</v>
      </c>
      <c r="K36" s="77"/>
      <c r="L36" s="77"/>
      <c r="M36" s="75">
        <f t="shared" si="15"/>
        <v>0</v>
      </c>
      <c r="N36" s="75"/>
      <c r="O36" s="14">
        <f t="shared" si="16"/>
        <v>0</v>
      </c>
      <c r="P36" s="83"/>
      <c r="Q36" s="77"/>
      <c r="R36" s="77"/>
      <c r="S36" s="75">
        <f t="shared" si="17"/>
        <v>0</v>
      </c>
      <c r="T36" s="75"/>
      <c r="U36" s="14">
        <f t="shared" si="18"/>
        <v>0</v>
      </c>
      <c r="V36" s="83"/>
      <c r="W36" s="77"/>
      <c r="X36" s="77"/>
      <c r="Y36" s="75"/>
      <c r="Z36" s="75"/>
      <c r="AA36" s="14">
        <f t="shared" si="20"/>
        <v>0</v>
      </c>
      <c r="AB36" s="149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382</v>
      </c>
      <c r="E37" s="77"/>
      <c r="F37" s="77"/>
      <c r="G37" s="75">
        <f t="shared" si="13"/>
        <v>382</v>
      </c>
      <c r="H37" s="75"/>
      <c r="I37" s="14">
        <f t="shared" si="14"/>
        <v>382</v>
      </c>
      <c r="J37" s="77">
        <v>255</v>
      </c>
      <c r="K37" s="77"/>
      <c r="L37" s="77"/>
      <c r="M37" s="75">
        <f t="shared" si="15"/>
        <v>255</v>
      </c>
      <c r="N37" s="75"/>
      <c r="O37" s="14">
        <f t="shared" si="16"/>
        <v>255</v>
      </c>
      <c r="P37" s="83">
        <v>141.1</v>
      </c>
      <c r="Q37" s="77"/>
      <c r="R37" s="77"/>
      <c r="S37" s="75">
        <f t="shared" si="17"/>
        <v>141.1</v>
      </c>
      <c r="T37" s="75"/>
      <c r="U37" s="14">
        <f t="shared" si="18"/>
        <v>141.1</v>
      </c>
      <c r="V37" s="83">
        <v>1412.8</v>
      </c>
      <c r="W37" s="77"/>
      <c r="X37" s="77"/>
      <c r="Y37" s="75">
        <f t="shared" si="19"/>
        <v>1412.8</v>
      </c>
      <c r="Z37" s="75"/>
      <c r="AA37" s="14">
        <f t="shared" si="20"/>
        <v>1412.8</v>
      </c>
      <c r="AB37" s="149">
        <f t="shared" si="12"/>
        <v>5.5403921568627448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>
        <v>779</v>
      </c>
      <c r="E38" s="79"/>
      <c r="F38" s="79">
        <v>415</v>
      </c>
      <c r="G38" s="75">
        <f t="shared" si="13"/>
        <v>1194</v>
      </c>
      <c r="H38" s="80"/>
      <c r="I38" s="23">
        <f t="shared" si="14"/>
        <v>1194</v>
      </c>
      <c r="J38" s="79">
        <v>285</v>
      </c>
      <c r="K38" s="79"/>
      <c r="L38" s="79">
        <v>100</v>
      </c>
      <c r="M38" s="80">
        <f t="shared" si="15"/>
        <v>385</v>
      </c>
      <c r="N38" s="80"/>
      <c r="O38" s="23">
        <f t="shared" si="16"/>
        <v>385</v>
      </c>
      <c r="P38" s="85">
        <v>207</v>
      </c>
      <c r="Q38" s="79"/>
      <c r="R38" s="79">
        <v>194.6</v>
      </c>
      <c r="S38" s="80">
        <f t="shared" si="17"/>
        <v>401.6</v>
      </c>
      <c r="T38" s="80"/>
      <c r="U38" s="23">
        <f t="shared" si="18"/>
        <v>401.6</v>
      </c>
      <c r="V38" s="85">
        <v>327.9</v>
      </c>
      <c r="W38" s="79"/>
      <c r="X38" s="79">
        <v>100</v>
      </c>
      <c r="Y38" s="80">
        <f t="shared" si="19"/>
        <v>427.9</v>
      </c>
      <c r="Z38" s="80"/>
      <c r="AA38" s="23">
        <f t="shared" si="20"/>
        <v>427.9</v>
      </c>
      <c r="AB38" s="152">
        <f t="shared" si="12"/>
        <v>1.1114285714285714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4809</v>
      </c>
      <c r="E39" s="42">
        <f>SUM(E35:E38)+SUM(E28:E32)</f>
        <v>29979</v>
      </c>
      <c r="F39" s="42">
        <f>SUM(F35:F38)+SUM(F28:F32)</f>
        <v>2517</v>
      </c>
      <c r="G39" s="148">
        <f>SUM(D39:F39)</f>
        <v>37305</v>
      </c>
      <c r="H39" s="43">
        <f>SUM(H28:H32)+SUM(H35:H38)</f>
        <v>377</v>
      </c>
      <c r="I39" s="44">
        <f>SUM(I35:I38)+SUM(I28:I32)</f>
        <v>37682</v>
      </c>
      <c r="J39" s="42">
        <f>SUM(J35:J38)+SUM(J28:J32)</f>
        <v>3910</v>
      </c>
      <c r="K39" s="42">
        <f>SUM(K35:K38)+SUM(K28:K32)</f>
        <v>32560</v>
      </c>
      <c r="L39" s="42">
        <f>SUM(L35:L38)+SUM(L28:L32)</f>
        <v>2500</v>
      </c>
      <c r="M39" s="148">
        <f>SUM(J39:L39)</f>
        <v>38970</v>
      </c>
      <c r="N39" s="43">
        <f>SUM(N28:N32)+SUM(N35:N38)</f>
        <v>280</v>
      </c>
      <c r="O39" s="44">
        <f>SUM(O35:O38)+SUM(O28:O32)</f>
        <v>39250</v>
      </c>
      <c r="P39" s="42">
        <f>SUM(P35:P38)+SUM(P28:P32)</f>
        <v>2223.1</v>
      </c>
      <c r="Q39" s="42">
        <f>SUM(Q35:Q38)+SUM(Q28:Q32)</f>
        <v>14958.6</v>
      </c>
      <c r="R39" s="42">
        <f>SUM(R35:R38)+SUM(R28:R32)</f>
        <v>758.6</v>
      </c>
      <c r="S39" s="148">
        <f>SUM(P39:R39)</f>
        <v>17940.3</v>
      </c>
      <c r="T39" s="43">
        <f>SUM(T28:T32)+SUM(T35:T38)</f>
        <v>0</v>
      </c>
      <c r="U39" s="44">
        <f>SUM(U35:U38)+SUM(U28:U32)</f>
        <v>17940.3</v>
      </c>
      <c r="V39" s="42">
        <v>5360.2</v>
      </c>
      <c r="W39" s="42">
        <f>SUM(W35:W38)+SUM(W28:W32)</f>
        <v>38989.600000000006</v>
      </c>
      <c r="X39" s="42">
        <f>SUM(X35:X38)+SUM(X28:X32)</f>
        <v>3000</v>
      </c>
      <c r="Y39" s="148">
        <f>SUM(V39:X39)</f>
        <v>47349.8</v>
      </c>
      <c r="Z39" s="43">
        <f>SUM(Z28:Z32)+SUM(Z35:Z38)</f>
        <v>280</v>
      </c>
      <c r="AA39" s="44">
        <f>SUM(AA35:AA38)+SUM(AA28:AA32)</f>
        <v>47629.8</v>
      </c>
      <c r="AB39" s="154">
        <f t="shared" si="12"/>
        <v>1.2134980891719747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1">D24-D39</f>
        <v>-128</v>
      </c>
      <c r="E40" s="111">
        <f t="shared" si="21"/>
        <v>0</v>
      </c>
      <c r="F40" s="111">
        <f t="shared" si="21"/>
        <v>128</v>
      </c>
      <c r="G40" s="120">
        <f t="shared" si="21"/>
        <v>0</v>
      </c>
      <c r="H40" s="120">
        <f t="shared" si="21"/>
        <v>0</v>
      </c>
      <c r="I40" s="121">
        <f t="shared" si="21"/>
        <v>0</v>
      </c>
      <c r="J40" s="111">
        <f t="shared" si="21"/>
        <v>0</v>
      </c>
      <c r="K40" s="111">
        <f t="shared" si="21"/>
        <v>0</v>
      </c>
      <c r="L40" s="111">
        <f t="shared" si="21"/>
        <v>0</v>
      </c>
      <c r="M40" s="120">
        <f t="shared" si="21"/>
        <v>0</v>
      </c>
      <c r="N40" s="120">
        <f t="shared" si="21"/>
        <v>0</v>
      </c>
      <c r="O40" s="121">
        <f t="shared" si="21"/>
        <v>0</v>
      </c>
      <c r="P40" s="111">
        <f t="shared" ref="P40:U40" si="22">P24-P39</f>
        <v>50.100000000000364</v>
      </c>
      <c r="Q40" s="111">
        <f t="shared" si="22"/>
        <v>2601.1999999999989</v>
      </c>
      <c r="R40" s="111">
        <f t="shared" si="22"/>
        <v>-156.60000000000002</v>
      </c>
      <c r="S40" s="120">
        <f t="shared" si="22"/>
        <v>2494.7000000000007</v>
      </c>
      <c r="T40" s="120">
        <f t="shared" si="22"/>
        <v>141</v>
      </c>
      <c r="U40" s="121">
        <f t="shared" si="22"/>
        <v>2635.7000000000007</v>
      </c>
      <c r="V40" s="111">
        <f t="shared" ref="V40:AA40" si="23">V24-V39</f>
        <v>0</v>
      </c>
      <c r="W40" s="111">
        <f t="shared" si="23"/>
        <v>0</v>
      </c>
      <c r="X40" s="111">
        <f t="shared" si="23"/>
        <v>0</v>
      </c>
      <c r="Y40" s="120">
        <f t="shared" si="23"/>
        <v>0</v>
      </c>
      <c r="Z40" s="120">
        <f t="shared" si="23"/>
        <v>0</v>
      </c>
      <c r="AA40" s="121">
        <f t="shared" si="23"/>
        <v>0</v>
      </c>
      <c r="AB40" s="155" t="e">
        <f t="shared" si="12"/>
        <v>#DIV/0!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-3710</v>
      </c>
      <c r="J41" s="114"/>
      <c r="K41" s="115"/>
      <c r="L41" s="115"/>
      <c r="M41" s="116"/>
      <c r="N41" s="119"/>
      <c r="O41" s="118">
        <f>O40-J16</f>
        <v>-3910</v>
      </c>
      <c r="P41" s="114"/>
      <c r="Q41" s="115"/>
      <c r="R41" s="115"/>
      <c r="S41" s="116"/>
      <c r="T41" s="119"/>
      <c r="U41" s="118">
        <f>U40-P16</f>
        <v>677.30000000000064</v>
      </c>
      <c r="V41" s="114"/>
      <c r="W41" s="115"/>
      <c r="X41" s="115"/>
      <c r="Y41" s="116"/>
      <c r="Z41" s="119"/>
      <c r="AA41" s="118">
        <f>AA40-V16</f>
        <v>-4040.3</v>
      </c>
      <c r="AB41" s="149">
        <f t="shared" si="12"/>
        <v>1.0333248081841433</v>
      </c>
      <c r="AC41" s="4"/>
      <c r="AD41" s="4"/>
    </row>
    <row r="42" spans="1:30" s="124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09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10"/>
      <c r="D44" s="96">
        <v>251.8</v>
      </c>
      <c r="E44" s="106">
        <v>251.8</v>
      </c>
      <c r="F44" s="107">
        <v>0</v>
      </c>
      <c r="G44" s="49"/>
      <c r="H44" s="49"/>
      <c r="I44" s="50"/>
      <c r="J44" s="96">
        <v>251</v>
      </c>
      <c r="K44" s="106">
        <v>251</v>
      </c>
      <c r="L44" s="107">
        <v>0</v>
      </c>
      <c r="M44" s="95"/>
      <c r="N44" s="95"/>
      <c r="O44" s="95"/>
      <c r="P44" s="96">
        <v>141.1</v>
      </c>
      <c r="Q44" s="106">
        <v>141.1</v>
      </c>
      <c r="R44" s="107">
        <v>0</v>
      </c>
      <c r="S44" s="4"/>
      <c r="T44" s="4"/>
      <c r="U44" s="4"/>
      <c r="V44" s="96">
        <v>321.89999999999998</v>
      </c>
      <c r="W44" s="106">
        <v>321.89999999999998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09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50"/>
      <c r="M46" s="150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11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51"/>
      <c r="M47" s="151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92</v>
      </c>
      <c r="G49" s="101" t="s">
        <v>94</v>
      </c>
      <c r="H49" s="49"/>
      <c r="I49" s="4"/>
      <c r="J49" s="101" t="s">
        <v>73</v>
      </c>
      <c r="K49" s="101" t="s">
        <v>74</v>
      </c>
      <c r="L49" s="101" t="s">
        <v>92</v>
      </c>
      <c r="M49" s="101" t="s">
        <v>95</v>
      </c>
      <c r="N49" s="4"/>
      <c r="O49" s="4"/>
      <c r="P49" s="101" t="s">
        <v>73</v>
      </c>
      <c r="Q49" s="101" t="s">
        <v>74</v>
      </c>
      <c r="R49" s="101" t="s">
        <v>92</v>
      </c>
      <c r="S49" s="101" t="s">
        <v>95</v>
      </c>
      <c r="T49" s="4"/>
      <c r="U49" s="4"/>
      <c r="V49" s="101" t="s">
        <v>96</v>
      </c>
      <c r="W49" s="101" t="s">
        <v>74</v>
      </c>
      <c r="X49" s="101" t="s">
        <v>92</v>
      </c>
      <c r="Y49" s="101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v>2906</v>
      </c>
      <c r="E50" s="86">
        <v>2513</v>
      </c>
      <c r="F50" s="86">
        <v>1490</v>
      </c>
      <c r="G50" s="52">
        <f>D50+E50-F50</f>
        <v>3929</v>
      </c>
      <c r="H50" s="49"/>
      <c r="I50" s="4"/>
      <c r="J50" s="86">
        <v>3929</v>
      </c>
      <c r="K50" s="86">
        <v>2286.1</v>
      </c>
      <c r="L50" s="86">
        <v>2849.1</v>
      </c>
      <c r="M50" s="52">
        <f>J50+K50-L50</f>
        <v>3366.0000000000005</v>
      </c>
      <c r="N50" s="4"/>
      <c r="O50" s="4"/>
      <c r="P50" s="86">
        <v>3929</v>
      </c>
      <c r="Q50" s="86">
        <v>2286.1</v>
      </c>
      <c r="R50" s="86">
        <v>2850.1</v>
      </c>
      <c r="S50" s="52">
        <f>P50+Q50-R50</f>
        <v>3365.0000000000005</v>
      </c>
      <c r="T50" s="4"/>
      <c r="U50" s="4"/>
      <c r="V50" s="86">
        <v>3365</v>
      </c>
      <c r="W50" s="86">
        <v>1721.9</v>
      </c>
      <c r="X50" s="86">
        <v>2301.9</v>
      </c>
      <c r="Y50" s="52">
        <f>V50+W50-X50</f>
        <v>2784.9999999999995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551</v>
      </c>
      <c r="E51" s="86">
        <v>1635</v>
      </c>
      <c r="F51" s="86">
        <v>464</v>
      </c>
      <c r="G51" s="86">
        <v>1722</v>
      </c>
      <c r="H51" s="49"/>
      <c r="I51" s="4"/>
      <c r="J51" s="86">
        <v>1722</v>
      </c>
      <c r="K51" s="86">
        <v>1476</v>
      </c>
      <c r="L51" s="86">
        <v>1476</v>
      </c>
      <c r="M51" s="52">
        <f t="shared" ref="M51:M54" si="24">J51+K51-L51</f>
        <v>1722</v>
      </c>
      <c r="N51" s="4"/>
      <c r="O51" s="4"/>
      <c r="P51" s="86">
        <v>1722</v>
      </c>
      <c r="Q51" s="86">
        <v>1476</v>
      </c>
      <c r="R51" s="86">
        <v>1476</v>
      </c>
      <c r="S51" s="52">
        <f>P51+Q51-R51</f>
        <v>1722</v>
      </c>
      <c r="T51" s="4"/>
      <c r="U51" s="4"/>
      <c r="V51" s="52">
        <f>S51+T51-U51</f>
        <v>1722</v>
      </c>
      <c r="W51" s="86">
        <v>780</v>
      </c>
      <c r="X51" s="86">
        <v>780</v>
      </c>
      <c r="Y51" s="52">
        <f t="shared" ref="Y51:Y54" si="25">V51+W51-X51</f>
        <v>1722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1562</v>
      </c>
      <c r="E52" s="86">
        <v>382</v>
      </c>
      <c r="F52" s="86">
        <v>642</v>
      </c>
      <c r="G52" s="86">
        <v>1302</v>
      </c>
      <c r="H52" s="49"/>
      <c r="I52" s="4"/>
      <c r="J52" s="86">
        <v>1302</v>
      </c>
      <c r="K52" s="86">
        <v>304.10000000000002</v>
      </c>
      <c r="L52" s="86">
        <v>304.10000000000002</v>
      </c>
      <c r="M52" s="52">
        <f t="shared" si="24"/>
        <v>1302</v>
      </c>
      <c r="N52" s="4"/>
      <c r="O52" s="4"/>
      <c r="P52" s="86">
        <v>1302</v>
      </c>
      <c r="Q52" s="86">
        <v>304.10000000000002</v>
      </c>
      <c r="R52" s="86">
        <v>304.10000000000002</v>
      </c>
      <c r="S52" s="52">
        <f t="shared" ref="S52:S54" si="26">P52+Q52-R52</f>
        <v>1302</v>
      </c>
      <c r="T52" s="4"/>
      <c r="U52" s="4"/>
      <c r="V52" s="52">
        <f t="shared" ref="V52:V54" si="27">S52+T52-U52</f>
        <v>1302</v>
      </c>
      <c r="W52" s="86">
        <v>321.89999999999998</v>
      </c>
      <c r="X52" s="86">
        <v>921.9</v>
      </c>
      <c r="Y52" s="52">
        <f t="shared" si="25"/>
        <v>702.00000000000011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6">
        <v>332</v>
      </c>
      <c r="E53" s="86">
        <v>50</v>
      </c>
      <c r="F53" s="86">
        <v>67</v>
      </c>
      <c r="G53" s="86">
        <v>315</v>
      </c>
      <c r="H53" s="49"/>
      <c r="I53" s="4"/>
      <c r="J53" s="86">
        <v>315</v>
      </c>
      <c r="K53" s="86">
        <v>0</v>
      </c>
      <c r="L53" s="86">
        <v>50</v>
      </c>
      <c r="M53" s="52">
        <f t="shared" si="24"/>
        <v>265</v>
      </c>
      <c r="N53" s="4"/>
      <c r="O53" s="4"/>
      <c r="P53" s="86">
        <v>315</v>
      </c>
      <c r="Q53" s="86">
        <v>0</v>
      </c>
      <c r="R53" s="86">
        <v>50</v>
      </c>
      <c r="S53" s="52">
        <f t="shared" si="26"/>
        <v>265</v>
      </c>
      <c r="T53" s="4"/>
      <c r="U53" s="4"/>
      <c r="V53" s="52">
        <f t="shared" si="27"/>
        <v>265</v>
      </c>
      <c r="W53" s="86">
        <v>50</v>
      </c>
      <c r="X53" s="86">
        <v>50</v>
      </c>
      <c r="Y53" s="52">
        <f t="shared" si="25"/>
        <v>265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90</v>
      </c>
      <c r="D54" s="86">
        <v>461</v>
      </c>
      <c r="E54" s="86">
        <v>446</v>
      </c>
      <c r="F54" s="86">
        <v>317</v>
      </c>
      <c r="G54" s="86">
        <v>590</v>
      </c>
      <c r="H54" s="49"/>
      <c r="I54" s="4"/>
      <c r="J54" s="86">
        <v>590</v>
      </c>
      <c r="K54" s="86">
        <v>506</v>
      </c>
      <c r="L54" s="86">
        <v>1019</v>
      </c>
      <c r="M54" s="52">
        <f t="shared" si="24"/>
        <v>77</v>
      </c>
      <c r="N54" s="4"/>
      <c r="O54" s="4"/>
      <c r="P54" s="86">
        <v>590</v>
      </c>
      <c r="Q54" s="86">
        <v>506</v>
      </c>
      <c r="R54" s="86">
        <v>1020</v>
      </c>
      <c r="S54" s="52">
        <f t="shared" si="26"/>
        <v>76</v>
      </c>
      <c r="T54" s="4"/>
      <c r="U54" s="4"/>
      <c r="V54" s="52">
        <f t="shared" si="27"/>
        <v>76</v>
      </c>
      <c r="W54" s="86">
        <v>570</v>
      </c>
      <c r="X54" s="86">
        <v>550</v>
      </c>
      <c r="Y54" s="52">
        <f t="shared" si="25"/>
        <v>96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97</v>
      </c>
      <c r="F56" s="49"/>
      <c r="G56" s="49"/>
      <c r="H56" s="49"/>
      <c r="I56" s="50"/>
      <c r="J56" s="101" t="s">
        <v>98</v>
      </c>
      <c r="K56" s="49"/>
      <c r="L56" s="49"/>
      <c r="M56" s="49"/>
      <c r="N56" s="49"/>
      <c r="O56" s="50"/>
      <c r="P56" s="101" t="s">
        <v>99</v>
      </c>
      <c r="Q56" s="50"/>
      <c r="R56" s="50"/>
      <c r="S56" s="50"/>
      <c r="T56" s="50"/>
      <c r="U56" s="50"/>
      <c r="V56" s="101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53.59</v>
      </c>
      <c r="E57" s="87">
        <v>55.06</v>
      </c>
      <c r="F57" s="49"/>
      <c r="G57" s="49"/>
      <c r="H57" s="49"/>
      <c r="I57" s="50"/>
      <c r="J57" s="87">
        <v>56.1</v>
      </c>
      <c r="K57" s="49"/>
      <c r="L57" s="49"/>
      <c r="M57" s="49"/>
      <c r="N57" s="49"/>
      <c r="O57" s="50"/>
      <c r="P57" s="87">
        <v>53.16</v>
      </c>
      <c r="Q57" s="50"/>
      <c r="R57" s="50"/>
      <c r="S57" s="50"/>
      <c r="T57" s="50"/>
      <c r="U57" s="50"/>
      <c r="V57" s="87">
        <v>56.1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93</v>
      </c>
      <c r="C59" s="102"/>
      <c r="D59" s="216"/>
      <c r="E59" s="216"/>
      <c r="F59" s="216"/>
      <c r="G59" s="216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156"/>
      <c r="W59" s="156"/>
      <c r="X59" s="156"/>
      <c r="Y59" s="156"/>
      <c r="Z59" s="156"/>
      <c r="AA59" s="156"/>
      <c r="AB59" s="157"/>
      <c r="AC59" s="4"/>
      <c r="AD59" s="4"/>
    </row>
    <row r="60" spans="1:30" x14ac:dyDescent="0.25">
      <c r="A60" s="5"/>
      <c r="B60" s="123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205" t="s">
        <v>108</v>
      </c>
      <c r="C61" s="203"/>
      <c r="D61" s="203"/>
      <c r="E61" s="203"/>
      <c r="F61" s="203"/>
      <c r="G61" s="203"/>
      <c r="H61" s="203"/>
      <c r="I61" s="203"/>
      <c r="J61" s="203"/>
      <c r="K61" s="203"/>
      <c r="L61" s="203"/>
      <c r="M61" s="203"/>
      <c r="N61" s="203"/>
      <c r="O61" s="203"/>
      <c r="P61" s="203"/>
      <c r="Q61" s="203"/>
      <c r="R61" s="203"/>
      <c r="S61" s="203"/>
      <c r="T61" s="203"/>
      <c r="U61" s="203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205"/>
      <c r="C62" s="203"/>
      <c r="D62" s="203"/>
      <c r="E62" s="203"/>
      <c r="F62" s="203"/>
      <c r="G62" s="203"/>
      <c r="H62" s="203"/>
      <c r="I62" s="203"/>
      <c r="J62" s="203"/>
      <c r="K62" s="203"/>
      <c r="L62" s="203"/>
      <c r="M62" s="203"/>
      <c r="N62" s="203"/>
      <c r="O62" s="203"/>
      <c r="P62" s="203"/>
      <c r="Q62" s="203"/>
      <c r="R62" s="203"/>
      <c r="S62" s="203"/>
      <c r="T62" s="203"/>
      <c r="U62" s="203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205" t="s">
        <v>111</v>
      </c>
      <c r="C63" s="203"/>
      <c r="D63" s="203"/>
      <c r="E63" s="203"/>
      <c r="F63" s="203"/>
      <c r="G63" s="203"/>
      <c r="H63" s="203"/>
      <c r="I63" s="203"/>
      <c r="J63" s="203"/>
      <c r="K63" s="203"/>
      <c r="L63" s="203"/>
      <c r="M63" s="203"/>
      <c r="N63" s="203"/>
      <c r="O63" s="203"/>
      <c r="P63" s="203"/>
      <c r="Q63" s="203"/>
      <c r="R63" s="203"/>
      <c r="S63" s="203"/>
      <c r="T63" s="203"/>
      <c r="U63" s="203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161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167" t="s">
        <v>112</v>
      </c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61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61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/>
      <c r="B68" s="161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61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x14ac:dyDescent="0.25">
      <c r="A70" s="5"/>
      <c r="B70" s="161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x14ac:dyDescent="0.25">
      <c r="A71" s="5"/>
      <c r="B71" s="161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x14ac:dyDescent="0.25">
      <c r="A72" s="5"/>
      <c r="B72" s="161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x14ac:dyDescent="0.25">
      <c r="A73" s="5"/>
      <c r="B73" s="161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61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61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61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61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61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x14ac:dyDescent="0.25">
      <c r="A80" s="5"/>
      <c r="B80" s="161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x14ac:dyDescent="0.25">
      <c r="A81" s="5"/>
      <c r="B81" s="161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x14ac:dyDescent="0.25">
      <c r="A82" s="5"/>
      <c r="B82" s="205"/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03"/>
      <c r="O82" s="203"/>
      <c r="P82" s="203"/>
      <c r="Q82" s="203"/>
      <c r="R82" s="203"/>
      <c r="S82" s="203"/>
      <c r="T82" s="203"/>
      <c r="U82" s="203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x14ac:dyDescent="0.25">
      <c r="A83" s="5"/>
      <c r="B83" s="126"/>
      <c r="C83" s="93"/>
      <c r="D83" s="93"/>
      <c r="E83" s="93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x14ac:dyDescent="0.25">
      <c r="A84" s="5"/>
      <c r="B84" s="145"/>
      <c r="C84" s="142"/>
      <c r="D84" s="2"/>
      <c r="E84" s="2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x14ac:dyDescent="0.25">
      <c r="A85" s="5"/>
      <c r="B85" s="126"/>
      <c r="C85" s="127"/>
      <c r="D85" s="2"/>
      <c r="E85" s="2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x14ac:dyDescent="0.25">
      <c r="A86" s="5"/>
      <c r="B86" s="126"/>
      <c r="C86" s="127"/>
      <c r="D86" s="2"/>
      <c r="E86" s="2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36"/>
      <c r="C87" s="137"/>
      <c r="D87" s="138"/>
      <c r="E87" s="138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58"/>
      <c r="W87" s="158"/>
      <c r="X87" s="158"/>
      <c r="Y87" s="158"/>
      <c r="Z87" s="158"/>
      <c r="AA87" s="158"/>
      <c r="AB87" s="159"/>
      <c r="AC87" s="4"/>
      <c r="AD87" s="4"/>
    </row>
    <row r="88" spans="1:30" x14ac:dyDescent="0.25">
      <c r="A88" s="89"/>
      <c r="B88" s="140"/>
      <c r="C88" s="139"/>
      <c r="D88" s="140"/>
      <c r="E88" s="140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>
        <v>44105</v>
      </c>
      <c r="D91" s="53" t="s">
        <v>77</v>
      </c>
      <c r="E91" s="203" t="s">
        <v>109</v>
      </c>
      <c r="F91" s="203"/>
      <c r="G91" s="203"/>
      <c r="H91" s="53"/>
      <c r="I91" s="53" t="s">
        <v>78</v>
      </c>
      <c r="J91" s="204" t="s">
        <v>110</v>
      </c>
      <c r="K91" s="204"/>
      <c r="L91" s="204"/>
      <c r="M91" s="204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19685039370078741" right="0.19685039370078741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2021</vt:lpstr>
      <vt:lpstr>'NR 2021'!Oblast_tisku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2020-10-02T06:46:48Z</cp:lastPrinted>
  <dcterms:created xsi:type="dcterms:W3CDTF">2017-02-23T12:10:09Z</dcterms:created>
  <dcterms:modified xsi:type="dcterms:W3CDTF">2020-10-23T10:08:03Z</dcterms:modified>
</cp:coreProperties>
</file>